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munications\Country Living\FEB 2016\Emperor\"/>
    </mc:Choice>
  </mc:AlternateContent>
  <bookViews>
    <workbookView xWindow="0" yWindow="15960" windowWidth="22725" windowHeight="106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J51" i="1"/>
  <c r="J52" i="1"/>
  <c r="J53" i="1"/>
  <c r="J54" i="1"/>
  <c r="J55" i="1"/>
  <c r="J56" i="1"/>
  <c r="J57" i="1"/>
  <c r="J58" i="1"/>
  <c r="J59" i="1"/>
  <c r="J60" i="1"/>
  <c r="J49" i="1"/>
  <c r="I62" i="1"/>
  <c r="D62" i="1"/>
  <c r="B62" i="1"/>
  <c r="C51" i="1" s="1"/>
  <c r="E38" i="1"/>
  <c r="E40" i="1" s="1"/>
  <c r="F21" i="1"/>
  <c r="F23" i="1" s="1"/>
  <c r="E21" i="1"/>
  <c r="E23" i="1" s="1"/>
  <c r="D21" i="1"/>
  <c r="D23" i="1" s="1"/>
  <c r="C21" i="1"/>
  <c r="C23" i="1" s="1"/>
  <c r="B21" i="1"/>
  <c r="B23" i="1" s="1"/>
  <c r="J62" i="1" l="1"/>
  <c r="C59" i="1"/>
  <c r="C57" i="1"/>
  <c r="C55" i="1"/>
  <c r="C49" i="1"/>
  <c r="E49" i="1" s="1"/>
  <c r="C58" i="1"/>
  <c r="C54" i="1"/>
  <c r="C50" i="1"/>
  <c r="E50" i="1" s="1"/>
  <c r="C53" i="1"/>
  <c r="G53" i="1" s="1"/>
  <c r="C60" i="1"/>
  <c r="C56" i="1"/>
  <c r="C52" i="1"/>
  <c r="G54" i="1" l="1"/>
  <c r="G55" i="1" s="1"/>
  <c r="G56" i="1" s="1"/>
  <c r="G57" i="1" s="1"/>
  <c r="G58" i="1" s="1"/>
  <c r="F59" i="1" s="1"/>
  <c r="F62" i="1" s="1"/>
  <c r="F64" i="1" s="1"/>
  <c r="E62" i="1"/>
  <c r="E64" i="1" s="1"/>
  <c r="F66" i="1" l="1"/>
  <c r="F67" i="1" s="1"/>
</calcChain>
</file>

<file path=xl/sharedStrings.xml><?xml version="1.0" encoding="utf-8"?>
<sst xmlns="http://schemas.openxmlformats.org/spreadsheetml/2006/main" count="69" uniqueCount="53">
  <si>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</si>
  <si>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</si>
  <si>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</si>
  <si>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</si>
  <si>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</si>
  <si>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</si>
  <si>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</si>
  <si>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</si>
  <si>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</si>
  <si>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</si>
  <si>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</si>
  <si>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</si>
  <si>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</si>
  <si>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</si>
  <si>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Note: The Renewable Energy Project must be sized to exceed so as to not reasonably</t>
  </si>
  <si>
    <t xml:space="preserve">shall be the average amount of electricity consumed annually by the consumer for the electric </t>
  </si>
  <si>
    <t xml:space="preserve">consuming facilities located on the Premises over the previous three years, using their annual </t>
  </si>
  <si>
    <t xml:space="preserve">period of June 1 to May 31. If the Cooperative does not have the data or cannot calculate the </t>
  </si>
  <si>
    <t>average amount of electricity consumed annually over the previous three years, such as</t>
  </si>
  <si>
    <t xml:space="preserve">consumption data to estimate the annual electricity consumption for the Consumer's electric </t>
  </si>
  <si>
    <t>consuming facilities located on the Premises and provide the estimation data to the Consumer.</t>
  </si>
  <si>
    <t>Monthly Avg.</t>
  </si>
  <si>
    <t>June 1, 2012 to May 31, 2015 kWh Useage =</t>
  </si>
  <si>
    <t>Three Year Average kWh Useage</t>
  </si>
  <si>
    <t>A - kWh Usage History</t>
  </si>
  <si>
    <t xml:space="preserve">B - Calculation of  "annual electric energy requirements" </t>
  </si>
  <si>
    <t>exceed the annual electric energy requirements of Consumer's electric consuming facilities</t>
  </si>
  <si>
    <t xml:space="preserve">located on the Consumer's premises. The Consumer's "annual electric energy requirements" </t>
  </si>
  <si>
    <t xml:space="preserve">in instances of new construction or vacant properties, the Cooperative shall use any available </t>
  </si>
  <si>
    <t>kWh per</t>
  </si>
  <si>
    <t>PVWatts</t>
  </si>
  <si>
    <t>Calculator</t>
  </si>
  <si>
    <t>Over 1,000</t>
  </si>
  <si>
    <t>Multiply Project Production by Appropriate Rate</t>
  </si>
  <si>
    <t xml:space="preserve">kWh </t>
  </si>
  <si>
    <t>Avoided Generation Cost / kWh</t>
  </si>
  <si>
    <t>1/1/16 Rate Schedule B-N</t>
  </si>
  <si>
    <t>Generation Charges/kWh</t>
  </si>
  <si>
    <t>Electric Savings = Sum of First 1,000 and Over 1,000 kWh Costs</t>
  </si>
  <si>
    <t>kWh Bank</t>
  </si>
  <si>
    <t>solar dealer</t>
  </si>
  <si>
    <t>projection</t>
  </si>
  <si>
    <t xml:space="preserve">previous </t>
  </si>
  <si>
    <t>12 months</t>
  </si>
  <si>
    <t>net</t>
  </si>
  <si>
    <t>metering</t>
  </si>
  <si>
    <t>bills</t>
  </si>
  <si>
    <t xml:space="preserve">average </t>
  </si>
  <si>
    <t>cost</t>
  </si>
  <si>
    <t>use</t>
  </si>
  <si>
    <t>First 1,000</t>
  </si>
  <si>
    <t>Renewable Energy Project Analysis Spreadsheet - rate schedule B-N</t>
  </si>
  <si>
    <t>Table 1 - Calculation of  annual electricity savings for Lorain-Medina Rural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</si>
</sst>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164" fontId="0" fillId="3" borderId="0" xfId="1" applyNumberFormat="1" applyFont="1" applyFill="1"/>
    <xf numFmtId="0" fontId="0" fillId="2" borderId="0" xfId="0" applyFill="1"/>
    <xf numFmtId="164" fontId="0" fillId="2" borderId="0" xfId="0" applyNumberFormat="1" applyFill="1"/>
    <xf numFmtId="43" fontId="0" fillId="2" borderId="0" xfId="0" applyNumberFormat="1" applyFill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5" fillId="0" borderId="0" xfId="0" applyFont="1"/>
    <xf numFmtId="165" fontId="3" fillId="0" borderId="0" xfId="2" applyNumberFormat="1" applyFont="1"/>
    <xf numFmtId="166" fontId="0" fillId="0" borderId="0" xfId="0" applyNumberFormat="1"/>
    <xf numFmtId="0" fontId="7" fillId="3" borderId="0" xfId="0" applyFont="1" applyFill="1"/>
    <xf numFmtId="0" fontId="8" fillId="0" borderId="0" xfId="0" applyFont="1" applyFill="1"/>
    <xf numFmtId="0" fontId="3" fillId="4" borderId="3" xfId="0" applyFont="1" applyFill="1" applyBorder="1"/>
    <xf numFmtId="164" fontId="0" fillId="4" borderId="3" xfId="1" applyNumberFormat="1" applyFont="1" applyFill="1" applyBorder="1"/>
    <xf numFmtId="164" fontId="0" fillId="4" borderId="3" xfId="0" applyNumberFormat="1" applyFill="1" applyBorder="1"/>
    <xf numFmtId="0" fontId="0" fillId="4" borderId="3" xfId="1" applyNumberFormat="1" applyFont="1" applyFill="1" applyBorder="1"/>
    <xf numFmtId="0" fontId="0" fillId="4" borderId="3" xfId="0" applyFill="1" applyBorder="1"/>
    <xf numFmtId="44" fontId="0" fillId="4" borderId="3" xfId="2" applyFont="1" applyFill="1" applyBorder="1"/>
    <xf numFmtId="166" fontId="0" fillId="4" borderId="3" xfId="0" applyNumberFormat="1" applyFill="1" applyBorder="1"/>
    <xf numFmtId="43" fontId="0" fillId="4" borderId="3" xfId="1" applyFont="1" applyFill="1" applyBorder="1"/>
    <xf numFmtId="0" fontId="0" fillId="4" borderId="8" xfId="0" applyFill="1" applyBorder="1"/>
    <xf numFmtId="0" fontId="3" fillId="4" borderId="8" xfId="0" applyFont="1" applyFill="1" applyBorder="1"/>
    <xf numFmtId="0" fontId="3" fillId="4" borderId="11" xfId="0" applyFont="1" applyFill="1" applyBorder="1"/>
    <xf numFmtId="0" fontId="0" fillId="4" borderId="12" xfId="0" applyFill="1" applyBorder="1"/>
    <xf numFmtId="0" fontId="3" fillId="4" borderId="9" xfId="0" applyFont="1" applyFill="1" applyBorder="1"/>
    <xf numFmtId="0" fontId="6" fillId="4" borderId="6" xfId="0" applyFont="1" applyFill="1" applyBorder="1"/>
    <xf numFmtId="0" fontId="0" fillId="4" borderId="7" xfId="0" applyFill="1" applyBorder="1"/>
    <xf numFmtId="0" fontId="3" fillId="4" borderId="10" xfId="0" applyFont="1" applyFill="1" applyBorder="1"/>
    <xf numFmtId="0" fontId="9" fillId="4" borderId="4" xfId="0" applyFont="1" applyFill="1" applyBorder="1"/>
    <xf numFmtId="0" fontId="8" fillId="4" borderId="2" xfId="0" applyFont="1" applyFill="1" applyBorder="1"/>
    <xf numFmtId="0" fontId="8" fillId="4" borderId="5" xfId="0" applyFont="1" applyFill="1" applyBorder="1"/>
    <xf numFmtId="44" fontId="9" fillId="4" borderId="3" xfId="2" applyFont="1" applyFill="1" applyBorder="1"/>
    <xf numFmtId="0" fontId="8" fillId="4" borderId="4" xfId="0" applyFont="1" applyFill="1" applyBorder="1"/>
    <xf numFmtId="164" fontId="8" fillId="4" borderId="5" xfId="0" applyNumberFormat="1" applyFont="1" applyFill="1" applyBorder="1"/>
    <xf numFmtId="44" fontId="9" fillId="4" borderId="3" xfId="0" applyNumberFormat="1" applyFont="1" applyFill="1" applyBorder="1"/>
    <xf numFmtId="0" fontId="9" fillId="4" borderId="6" xfId="0" applyFont="1" applyFill="1" applyBorder="1"/>
    <xf numFmtId="0" fontId="9" fillId="4" borderId="1" xfId="0" applyFont="1" applyFill="1" applyBorder="1"/>
    <xf numFmtId="0" fontId="8" fillId="4" borderId="7" xfId="0" applyFont="1" applyFill="1" applyBorder="1"/>
    <xf numFmtId="165" fontId="9" fillId="4" borderId="3" xfId="2" applyNumberFormat="1" applyFont="1" applyFill="1" applyBorder="1"/>
    <xf numFmtId="44" fontId="0" fillId="4" borderId="3" xfId="0" applyNumberFormat="1" applyFill="1" applyBorder="1"/>
    <xf numFmtId="0" fontId="10" fillId="3" borderId="0" xfId="0" applyFont="1" applyFill="1"/>
    <xf numFmtId="0" fontId="3" fillId="4" borderId="3" xfId="0" applyFont="1" applyFill="1" applyBorder="1" applyAlignment="1">
      <alignment vertical="center"/>
    </xf>
    <xf numFmtId="165" fontId="3" fillId="4" borderId="3" xfId="2" applyNumberFormat="1" applyFont="1" applyFill="1" applyBorder="1" applyAlignment="1">
      <alignment vertical="center"/>
    </xf>
    <xf numFmtId="164" fontId="11" fillId="4" borderId="3" xfId="1" applyNumberFormat="1" applyFont="1" applyFill="1" applyBorder="1"/>
    <xf numFmtId="0" fontId="4" fillId="3" borderId="0" xfId="0" applyFont="1" applyFill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31" zoomScaleNormal="100" workbookViewId="0">
      <selection activeCell="F59" sqref="F59"/>
    </sheetView>
  </sheetViews>
  <sheetFormatPr defaultRowHeight="15" x14ac:dyDescent="0.25"/>
  <cols>
    <col min="1" max="1" width="11.85546875" customWidth="1"/>
    <col min="2" max="2" width="10.85546875" customWidth="1"/>
    <col min="3" max="3" width="12.42578125" customWidth="1"/>
    <col min="4" max="4" width="13.7109375" customWidth="1"/>
    <col min="5" max="5" width="12.28515625" customWidth="1"/>
    <col min="6" max="6" width="14.140625" customWidth="1"/>
    <col min="7" max="7" width="12.140625" customWidth="1"/>
    <col min="8" max="8" width="0" hidden="1" customWidth="1"/>
    <col min="9" max="9" width="12" customWidth="1"/>
    <col min="10" max="10" width="12.28515625" customWidth="1"/>
    <col min="13" max="13" width="10.140625" bestFit="1" customWidth="1"/>
  </cols>
  <sheetData>
    <row r="1" spans="1:6" ht="26.25" x14ac:dyDescent="0.4">
      <c r="A1" s="11" t="s">
        <v>51</v>
      </c>
    </row>
    <row r="4" spans="1:6" ht="21" x14ac:dyDescent="0.35">
      <c r="A4" s="8" t="s">
        <v>24</v>
      </c>
    </row>
    <row r="6" spans="1:6" ht="15.75" x14ac:dyDescent="0.25">
      <c r="A6" s="9" t="s">
        <v>0</v>
      </c>
      <c r="B6" s="9">
        <v>2012</v>
      </c>
      <c r="C6" s="9">
        <v>2013</v>
      </c>
      <c r="D6" s="9">
        <v>2014</v>
      </c>
      <c r="E6" s="9">
        <v>2015</v>
      </c>
      <c r="F6" s="9">
        <v>2016</v>
      </c>
    </row>
    <row r="8" spans="1:6" ht="15.75" x14ac:dyDescent="0.25">
      <c r="A8" s="9" t="s">
        <v>1</v>
      </c>
      <c r="B8" s="1"/>
      <c r="C8" s="3">
        <v>1680</v>
      </c>
      <c r="D8" s="3">
        <v>1760</v>
      </c>
      <c r="E8" s="3">
        <v>1680</v>
      </c>
    </row>
    <row r="9" spans="1:6" ht="15.75" x14ac:dyDescent="0.25">
      <c r="A9" s="9" t="s">
        <v>2</v>
      </c>
      <c r="B9" s="1">
        <v>1440</v>
      </c>
      <c r="C9" s="3">
        <v>1680</v>
      </c>
      <c r="D9" s="3">
        <v>2240</v>
      </c>
      <c r="E9" s="3">
        <v>1920</v>
      </c>
    </row>
    <row r="10" spans="1:6" ht="15.75" x14ac:dyDescent="0.25">
      <c r="A10" s="9" t="s">
        <v>3</v>
      </c>
      <c r="B10" s="1">
        <v>1440</v>
      </c>
      <c r="C10" s="3">
        <v>1760</v>
      </c>
      <c r="D10" s="3">
        <v>2320</v>
      </c>
      <c r="E10" s="3">
        <v>2560</v>
      </c>
    </row>
    <row r="11" spans="1:6" ht="15.75" x14ac:dyDescent="0.25">
      <c r="A11" s="9" t="s">
        <v>4</v>
      </c>
      <c r="B11" s="1">
        <v>1040</v>
      </c>
      <c r="C11" s="3">
        <v>2240</v>
      </c>
      <c r="D11" s="3">
        <v>2560</v>
      </c>
      <c r="E11" s="3">
        <v>1840</v>
      </c>
    </row>
    <row r="12" spans="1:6" ht="15.75" x14ac:dyDescent="0.25">
      <c r="A12" s="9" t="s">
        <v>5</v>
      </c>
      <c r="B12" s="4">
        <v>1200</v>
      </c>
      <c r="C12" s="3">
        <v>1760</v>
      </c>
      <c r="D12" s="3">
        <v>1520</v>
      </c>
      <c r="E12" s="3">
        <v>1520</v>
      </c>
    </row>
    <row r="13" spans="1:6" ht="15.75" x14ac:dyDescent="0.25">
      <c r="A13" s="9" t="s">
        <v>6</v>
      </c>
      <c r="B13" s="3">
        <v>1280</v>
      </c>
      <c r="C13" s="3">
        <v>1280</v>
      </c>
      <c r="D13" s="3">
        <v>1440</v>
      </c>
      <c r="E13" s="1">
        <v>1440</v>
      </c>
    </row>
    <row r="14" spans="1:6" ht="15.75" x14ac:dyDescent="0.25">
      <c r="A14" s="9" t="s">
        <v>7</v>
      </c>
      <c r="B14" s="3">
        <v>1040</v>
      </c>
      <c r="C14" s="3">
        <v>1120</v>
      </c>
      <c r="D14" s="3">
        <v>1600</v>
      </c>
      <c r="E14" s="1">
        <v>1200</v>
      </c>
    </row>
    <row r="15" spans="1:6" ht="15.75" x14ac:dyDescent="0.25">
      <c r="A15" s="9" t="s">
        <v>8</v>
      </c>
      <c r="B15" s="3">
        <v>1200</v>
      </c>
      <c r="C15" s="3">
        <v>1840</v>
      </c>
      <c r="D15" s="3">
        <v>1440</v>
      </c>
      <c r="E15" s="1">
        <v>1200</v>
      </c>
    </row>
    <row r="16" spans="1:6" ht="15.75" x14ac:dyDescent="0.25">
      <c r="A16" s="9" t="s">
        <v>9</v>
      </c>
      <c r="B16" s="3">
        <v>960</v>
      </c>
      <c r="C16" s="3">
        <v>1600</v>
      </c>
      <c r="D16" s="3">
        <v>1360</v>
      </c>
      <c r="E16" s="1">
        <v>1200</v>
      </c>
    </row>
    <row r="17" spans="1:6" ht="15.75" x14ac:dyDescent="0.25">
      <c r="A17" s="9" t="s">
        <v>10</v>
      </c>
      <c r="B17" s="3">
        <v>4800</v>
      </c>
      <c r="C17" s="3">
        <v>3520</v>
      </c>
      <c r="D17" s="3">
        <v>1120</v>
      </c>
      <c r="E17" s="1">
        <v>2240</v>
      </c>
    </row>
    <row r="18" spans="1:6" ht="15.75" x14ac:dyDescent="0.25">
      <c r="A18" s="9" t="s">
        <v>11</v>
      </c>
      <c r="B18" s="3">
        <v>12240</v>
      </c>
      <c r="C18" s="3">
        <v>20320</v>
      </c>
      <c r="D18" s="3">
        <v>11360</v>
      </c>
      <c r="E18" s="1">
        <v>13280</v>
      </c>
    </row>
    <row r="19" spans="1:6" ht="15.75" x14ac:dyDescent="0.25">
      <c r="A19" s="9" t="s">
        <v>12</v>
      </c>
      <c r="B19" s="3">
        <v>11040</v>
      </c>
      <c r="C19" s="3">
        <v>7920</v>
      </c>
      <c r="D19" s="3">
        <v>21360</v>
      </c>
      <c r="E19" s="1"/>
    </row>
    <row r="20" spans="1:6" ht="15.75" x14ac:dyDescent="0.25">
      <c r="A20" s="9"/>
      <c r="B20" s="1"/>
      <c r="C20" s="1"/>
      <c r="D20" s="1"/>
      <c r="E20" s="1"/>
    </row>
    <row r="21" spans="1:6" ht="15.75" x14ac:dyDescent="0.25">
      <c r="A21" s="9" t="s">
        <v>13</v>
      </c>
      <c r="B21" s="1">
        <f>SUM(B8:B19)</f>
        <v>37680</v>
      </c>
      <c r="C21" s="1">
        <f>SUM(C8:C19)</f>
        <v>46720</v>
      </c>
      <c r="D21" s="1">
        <f>SUM(D8:D19)</f>
        <v>50080</v>
      </c>
      <c r="E21" s="1">
        <f>SUM(E8:E19)</f>
        <v>30080</v>
      </c>
      <c r="F21" s="1">
        <f>SUM(F8:F19)</f>
        <v>0</v>
      </c>
    </row>
    <row r="22" spans="1:6" ht="15.75" x14ac:dyDescent="0.25">
      <c r="A22" s="9"/>
    </row>
    <row r="23" spans="1:6" ht="15.75" x14ac:dyDescent="0.25">
      <c r="A23" s="9" t="s">
        <v>21</v>
      </c>
      <c r="B23" s="2">
        <f>B21/12</f>
        <v>3140</v>
      </c>
      <c r="C23" s="2">
        <f>C21/12</f>
        <v>3893.3333333333335</v>
      </c>
      <c r="D23" s="2">
        <f>D21/12</f>
        <v>4173.333333333333</v>
      </c>
      <c r="E23" s="2">
        <f>E21/12</f>
        <v>2506.6666666666665</v>
      </c>
      <c r="F23" s="2">
        <f>F21/12</f>
        <v>0</v>
      </c>
    </row>
    <row r="25" spans="1:6" ht="21" x14ac:dyDescent="0.35">
      <c r="A25" s="10" t="s">
        <v>25</v>
      </c>
      <c r="B25" s="5"/>
      <c r="C25" s="5"/>
      <c r="D25" s="5"/>
      <c r="E25" s="5"/>
      <c r="F25" s="5"/>
    </row>
    <row r="27" spans="1:6" x14ac:dyDescent="0.25">
      <c r="A27" t="s">
        <v>14</v>
      </c>
    </row>
    <row r="28" spans="1:6" x14ac:dyDescent="0.25">
      <c r="A28" t="s">
        <v>26</v>
      </c>
    </row>
    <row r="29" spans="1:6" x14ac:dyDescent="0.25">
      <c r="A29" t="s">
        <v>27</v>
      </c>
    </row>
    <row r="30" spans="1:6" x14ac:dyDescent="0.25">
      <c r="A30" t="s">
        <v>15</v>
      </c>
    </row>
    <row r="31" spans="1:6" x14ac:dyDescent="0.25">
      <c r="A31" t="s">
        <v>16</v>
      </c>
    </row>
    <row r="32" spans="1:6" x14ac:dyDescent="0.25">
      <c r="A32" t="s">
        <v>17</v>
      </c>
    </row>
    <row r="33" spans="1:10" x14ac:dyDescent="0.25">
      <c r="A33" t="s">
        <v>18</v>
      </c>
    </row>
    <row r="34" spans="1:10" x14ac:dyDescent="0.25">
      <c r="A34" t="s">
        <v>28</v>
      </c>
    </row>
    <row r="35" spans="1:10" x14ac:dyDescent="0.25">
      <c r="A35" t="s">
        <v>19</v>
      </c>
    </row>
    <row r="36" spans="1:10" x14ac:dyDescent="0.25">
      <c r="A36" t="s">
        <v>20</v>
      </c>
    </row>
    <row r="38" spans="1:10" x14ac:dyDescent="0.25">
      <c r="A38" s="5" t="s">
        <v>22</v>
      </c>
      <c r="B38" s="5"/>
      <c r="C38" s="5"/>
      <c r="D38" s="5"/>
      <c r="E38" s="6">
        <f>SUM(B13:B19)+SUM(C8:C19)+SUM(D8:D19)+SUM(E8:E12)</f>
        <v>138880</v>
      </c>
    </row>
    <row r="40" spans="1:10" x14ac:dyDescent="0.25">
      <c r="A40" s="5" t="s">
        <v>23</v>
      </c>
      <c r="B40" s="5"/>
      <c r="C40" s="5"/>
      <c r="D40" s="5"/>
      <c r="E40" s="7">
        <f>E38/3</f>
        <v>46293.333333333336</v>
      </c>
    </row>
    <row r="42" spans="1:10" s="14" customFormat="1" ht="23.25" x14ac:dyDescent="0.35">
      <c r="A42" s="44" t="s">
        <v>52</v>
      </c>
    </row>
    <row r="43" spans="1:10" s="50" customFormat="1" ht="15" customHeight="1" x14ac:dyDescent="0.35">
      <c r="A43" s="48"/>
      <c r="B43" s="49">
        <v>1</v>
      </c>
      <c r="C43" s="49">
        <v>2</v>
      </c>
      <c r="D43" s="49">
        <v>3</v>
      </c>
      <c r="E43" s="49">
        <v>4</v>
      </c>
      <c r="F43" s="49">
        <v>5</v>
      </c>
      <c r="G43" s="49">
        <v>6</v>
      </c>
      <c r="H43" s="49"/>
      <c r="I43" s="49">
        <v>7</v>
      </c>
      <c r="J43" s="49">
        <v>8</v>
      </c>
    </row>
    <row r="44" spans="1:10" ht="13.5" customHeight="1" x14ac:dyDescent="0.25">
      <c r="B44" s="24"/>
      <c r="C44" s="25"/>
      <c r="D44" s="25"/>
      <c r="E44" s="26" t="s">
        <v>36</v>
      </c>
      <c r="F44" s="27"/>
      <c r="G44" s="25"/>
      <c r="I44" s="25"/>
      <c r="J44" s="25"/>
    </row>
    <row r="45" spans="1:10" ht="13.5" customHeight="1" x14ac:dyDescent="0.25">
      <c r="A45" s="9"/>
      <c r="B45" s="28" t="s">
        <v>29</v>
      </c>
      <c r="C45" s="28" t="s">
        <v>29</v>
      </c>
      <c r="D45" s="28" t="s">
        <v>42</v>
      </c>
      <c r="E45" s="29" t="s">
        <v>37</v>
      </c>
      <c r="F45" s="30"/>
      <c r="G45" s="28" t="s">
        <v>44</v>
      </c>
      <c r="I45" s="28" t="s">
        <v>42</v>
      </c>
      <c r="J45" s="28" t="s">
        <v>47</v>
      </c>
    </row>
    <row r="46" spans="1:10" ht="13.5" customHeight="1" x14ac:dyDescent="0.25">
      <c r="B46" s="28" t="s">
        <v>30</v>
      </c>
      <c r="C46" s="28" t="s">
        <v>40</v>
      </c>
      <c r="D46" s="28" t="s">
        <v>43</v>
      </c>
      <c r="E46" s="45" t="s">
        <v>50</v>
      </c>
      <c r="F46" s="45" t="s">
        <v>32</v>
      </c>
      <c r="G46" s="28" t="s">
        <v>45</v>
      </c>
      <c r="I46" s="28" t="s">
        <v>43</v>
      </c>
      <c r="J46" s="28" t="s">
        <v>34</v>
      </c>
    </row>
    <row r="47" spans="1:10" ht="11.25" customHeight="1" x14ac:dyDescent="0.25">
      <c r="B47" s="31" t="s">
        <v>31</v>
      </c>
      <c r="C47" s="31" t="s">
        <v>41</v>
      </c>
      <c r="D47" s="31" t="s">
        <v>49</v>
      </c>
      <c r="E47" s="46">
        <v>6.1860999999999999E-2</v>
      </c>
      <c r="F47" s="46">
        <v>7.0496000000000003E-2</v>
      </c>
      <c r="G47" s="31" t="s">
        <v>39</v>
      </c>
      <c r="I47" s="31" t="s">
        <v>46</v>
      </c>
      <c r="J47" s="31" t="s">
        <v>48</v>
      </c>
    </row>
    <row r="48" spans="1:10" ht="15.75" hidden="1" x14ac:dyDescent="0.25">
      <c r="B48" s="9"/>
      <c r="C48" s="9"/>
      <c r="D48" s="9"/>
      <c r="E48" s="12"/>
      <c r="F48" s="12"/>
      <c r="G48" s="9"/>
    </row>
    <row r="49" spans="1:10" ht="15.75" x14ac:dyDescent="0.25">
      <c r="A49" s="16" t="s">
        <v>1</v>
      </c>
      <c r="B49" s="17">
        <v>809</v>
      </c>
      <c r="C49" s="18">
        <f>(B49/$B$62)*$C$62</f>
        <v>873.25531788118928</v>
      </c>
      <c r="D49" s="17">
        <v>1680</v>
      </c>
      <c r="E49" s="17">
        <f>C49-F49</f>
        <v>193.25531788118928</v>
      </c>
      <c r="F49" s="17">
        <v>680</v>
      </c>
      <c r="G49" s="19">
        <v>0</v>
      </c>
      <c r="H49" s="20"/>
      <c r="I49" s="21">
        <v>212.39</v>
      </c>
      <c r="J49" s="22">
        <f>I49/D49</f>
        <v>0.12642261904761903</v>
      </c>
    </row>
    <row r="50" spans="1:10" ht="15.75" x14ac:dyDescent="0.25">
      <c r="A50" s="16" t="s">
        <v>2</v>
      </c>
      <c r="B50" s="17">
        <v>1006</v>
      </c>
      <c r="C50" s="18">
        <f t="shared" ref="C50:C60" si="0">(B50/$B$62)*$C$62</f>
        <v>1085.9021629029376</v>
      </c>
      <c r="D50" s="17">
        <v>1920</v>
      </c>
      <c r="E50" s="17">
        <f>C50-F50</f>
        <v>165.90216290293756</v>
      </c>
      <c r="F50" s="17">
        <v>920</v>
      </c>
      <c r="G50" s="19">
        <v>0</v>
      </c>
      <c r="H50" s="20"/>
      <c r="I50" s="23">
        <v>229.48</v>
      </c>
      <c r="J50" s="22">
        <f t="shared" ref="J50:J62" si="1">I50/D50</f>
        <v>0.11952083333333333</v>
      </c>
    </row>
    <row r="51" spans="1:10" ht="15.75" x14ac:dyDescent="0.25">
      <c r="A51" s="16" t="s">
        <v>3</v>
      </c>
      <c r="B51" s="17">
        <v>1429</v>
      </c>
      <c r="C51" s="18">
        <f t="shared" si="0"/>
        <v>1542.49919561461</v>
      </c>
      <c r="D51" s="17">
        <v>2560</v>
      </c>
      <c r="E51" s="19">
        <v>0</v>
      </c>
      <c r="F51" s="17">
        <v>1542</v>
      </c>
      <c r="G51" s="19">
        <v>0</v>
      </c>
      <c r="H51" s="20"/>
      <c r="I51" s="23">
        <v>297.27999999999997</v>
      </c>
      <c r="J51" s="22">
        <f t="shared" si="1"/>
        <v>0.11612499999999999</v>
      </c>
    </row>
    <row r="52" spans="1:10" ht="15.75" x14ac:dyDescent="0.25">
      <c r="A52" s="16" t="s">
        <v>4</v>
      </c>
      <c r="B52" s="17">
        <v>1718</v>
      </c>
      <c r="C52" s="18">
        <f t="shared" si="0"/>
        <v>1854.4531966871241</v>
      </c>
      <c r="D52" s="17">
        <v>1840</v>
      </c>
      <c r="E52" s="17">
        <v>1000</v>
      </c>
      <c r="F52" s="17">
        <v>840</v>
      </c>
      <c r="G52" s="17">
        <v>14</v>
      </c>
      <c r="H52" s="20"/>
      <c r="I52" s="23">
        <v>254.74</v>
      </c>
      <c r="J52" s="22">
        <f t="shared" si="1"/>
        <v>0.13844565217391305</v>
      </c>
    </row>
    <row r="53" spans="1:10" ht="15.75" x14ac:dyDescent="0.25">
      <c r="A53" s="16" t="s">
        <v>5</v>
      </c>
      <c r="B53" s="17">
        <v>1999</v>
      </c>
      <c r="C53" s="18">
        <f t="shared" si="0"/>
        <v>2157.7717928856582</v>
      </c>
      <c r="D53" s="17">
        <v>1520</v>
      </c>
      <c r="E53" s="17">
        <v>1000</v>
      </c>
      <c r="F53" s="17">
        <v>520</v>
      </c>
      <c r="G53" s="18">
        <f>C53-D53+G52</f>
        <v>651.77179288565821</v>
      </c>
      <c r="H53" s="20"/>
      <c r="I53" s="23">
        <v>255.01</v>
      </c>
      <c r="J53" s="22">
        <f t="shared" si="1"/>
        <v>0.16776973684210525</v>
      </c>
    </row>
    <row r="54" spans="1:10" ht="15.75" x14ac:dyDescent="0.25">
      <c r="A54" s="16" t="s">
        <v>6</v>
      </c>
      <c r="B54" s="17">
        <v>1961</v>
      </c>
      <c r="C54" s="18">
        <f t="shared" si="0"/>
        <v>2116.7536197342547</v>
      </c>
      <c r="D54" s="17">
        <v>1440</v>
      </c>
      <c r="E54" s="17">
        <v>1000</v>
      </c>
      <c r="F54" s="17">
        <v>440</v>
      </c>
      <c r="G54" s="18">
        <f>C54-D54+G53</f>
        <v>1328.5254126199129</v>
      </c>
      <c r="H54" s="20"/>
      <c r="I54" s="23">
        <v>222.21</v>
      </c>
      <c r="J54" s="22">
        <f t="shared" si="1"/>
        <v>0.15431250000000002</v>
      </c>
    </row>
    <row r="55" spans="1:10" ht="15.75" x14ac:dyDescent="0.25">
      <c r="A55" s="16" t="s">
        <v>7</v>
      </c>
      <c r="B55" s="17">
        <v>1982</v>
      </c>
      <c r="C55" s="18">
        <f t="shared" si="0"/>
        <v>2139.4215575284516</v>
      </c>
      <c r="D55" s="17">
        <v>1200</v>
      </c>
      <c r="E55" s="17">
        <v>1000</v>
      </c>
      <c r="F55" s="17">
        <v>200</v>
      </c>
      <c r="G55" s="18">
        <f>C55-D55+G54</f>
        <v>2267.9469701483645</v>
      </c>
      <c r="H55" s="20"/>
      <c r="I55" s="23">
        <v>184.88</v>
      </c>
      <c r="J55" s="22">
        <f t="shared" si="1"/>
        <v>0.15406666666666666</v>
      </c>
    </row>
    <row r="56" spans="1:10" ht="15.75" x14ac:dyDescent="0.25">
      <c r="A56" s="16" t="s">
        <v>8</v>
      </c>
      <c r="B56" s="17">
        <v>1850</v>
      </c>
      <c r="C56" s="18">
        <f t="shared" si="0"/>
        <v>1996.9373771077876</v>
      </c>
      <c r="D56" s="17">
        <v>1200</v>
      </c>
      <c r="E56" s="17">
        <v>1000</v>
      </c>
      <c r="F56" s="17">
        <v>200</v>
      </c>
      <c r="G56" s="18">
        <f>C56-D56+G55</f>
        <v>3064.8843472561521</v>
      </c>
      <c r="H56" s="20"/>
      <c r="I56" s="23">
        <v>181.97</v>
      </c>
      <c r="J56" s="22">
        <f t="shared" si="1"/>
        <v>0.15164166666666667</v>
      </c>
    </row>
    <row r="57" spans="1:10" ht="15.75" x14ac:dyDescent="0.25">
      <c r="A57" s="16" t="s">
        <v>9</v>
      </c>
      <c r="B57" s="17">
        <v>1543</v>
      </c>
      <c r="C57" s="18">
        <f t="shared" si="0"/>
        <v>1665.5537150688197</v>
      </c>
      <c r="D57" s="17">
        <v>1200</v>
      </c>
      <c r="E57" s="17">
        <v>1000</v>
      </c>
      <c r="F57" s="17">
        <v>200</v>
      </c>
      <c r="G57" s="18">
        <f>C57-D57+G56</f>
        <v>3530.4380623249717</v>
      </c>
      <c r="H57" s="20"/>
      <c r="I57" s="23">
        <v>181.54</v>
      </c>
      <c r="J57" s="22">
        <f t="shared" si="1"/>
        <v>0.15128333333333333</v>
      </c>
    </row>
    <row r="58" spans="1:10" ht="15.75" x14ac:dyDescent="0.25">
      <c r="A58" s="16" t="s">
        <v>10</v>
      </c>
      <c r="B58" s="17">
        <v>1237</v>
      </c>
      <c r="C58" s="18">
        <f t="shared" si="0"/>
        <v>1335.2494786390992</v>
      </c>
      <c r="D58" s="17">
        <v>2240</v>
      </c>
      <c r="E58" s="17">
        <v>1000</v>
      </c>
      <c r="F58" s="17">
        <v>1240</v>
      </c>
      <c r="G58" s="18">
        <f>G57-D58+C58</f>
        <v>2625.6875409640706</v>
      </c>
      <c r="H58" s="18"/>
      <c r="I58" s="23">
        <v>327.45999999999998</v>
      </c>
      <c r="J58" s="22">
        <f t="shared" si="1"/>
        <v>0.1461875</v>
      </c>
    </row>
    <row r="59" spans="1:10" ht="15.75" x14ac:dyDescent="0.25">
      <c r="A59" s="16" t="s">
        <v>11</v>
      </c>
      <c r="B59" s="17">
        <v>685</v>
      </c>
      <c r="C59" s="18">
        <f t="shared" si="0"/>
        <v>739.40654233450516</v>
      </c>
      <c r="D59" s="17">
        <v>13280</v>
      </c>
      <c r="E59" s="19">
        <v>0</v>
      </c>
      <c r="F59" s="17">
        <f>G58+C59</f>
        <v>3365.0940832985757</v>
      </c>
      <c r="G59" s="20">
        <v>0</v>
      </c>
      <c r="H59" s="20"/>
      <c r="I59" s="23">
        <v>1460.95</v>
      </c>
      <c r="J59" s="22">
        <f t="shared" si="1"/>
        <v>0.11001129518072289</v>
      </c>
    </row>
    <row r="60" spans="1:10" ht="15.75" x14ac:dyDescent="0.25">
      <c r="A60" s="16" t="s">
        <v>12</v>
      </c>
      <c r="B60" s="17">
        <v>564</v>
      </c>
      <c r="C60" s="18">
        <f t="shared" si="0"/>
        <v>608.79604361556335</v>
      </c>
      <c r="D60" s="17">
        <v>1520</v>
      </c>
      <c r="E60" s="19">
        <v>0</v>
      </c>
      <c r="F60" s="17">
        <v>609</v>
      </c>
      <c r="G60" s="20">
        <v>0</v>
      </c>
      <c r="H60" s="20"/>
      <c r="I60" s="23">
        <v>280.14999999999998</v>
      </c>
      <c r="J60" s="22">
        <f t="shared" si="1"/>
        <v>0.18430921052631577</v>
      </c>
    </row>
    <row r="61" spans="1:10" hidden="1" x14ac:dyDescent="0.25">
      <c r="B61" s="1"/>
      <c r="J61" s="13"/>
    </row>
    <row r="62" spans="1:10" ht="15.75" x14ac:dyDescent="0.25">
      <c r="A62" s="16" t="s">
        <v>13</v>
      </c>
      <c r="B62" s="17">
        <f>SUM(B49:B60)</f>
        <v>16783</v>
      </c>
      <c r="C62" s="47">
        <v>18116</v>
      </c>
      <c r="D62" s="17">
        <f>SUM(D49:D60)</f>
        <v>31600</v>
      </c>
      <c r="E62" s="18">
        <f>SUM(E49:E60)</f>
        <v>7359.1574807841271</v>
      </c>
      <c r="F62" s="17">
        <f>SUM(F49:F60)</f>
        <v>10756.094083298576</v>
      </c>
      <c r="I62" s="43">
        <f>SUM(I49:I60)</f>
        <v>4088.06</v>
      </c>
      <c r="J62" s="22">
        <f t="shared" si="1"/>
        <v>0.12936898734177216</v>
      </c>
    </row>
    <row r="63" spans="1:10" hidden="1" x14ac:dyDescent="0.25"/>
    <row r="64" spans="1:10" s="15" customFormat="1" ht="15.75" x14ac:dyDescent="0.25">
      <c r="A64" s="32" t="s">
        <v>33</v>
      </c>
      <c r="B64" s="33"/>
      <c r="C64" s="33"/>
      <c r="D64" s="34"/>
      <c r="E64" s="35">
        <f>E62*E47</f>
        <v>455.24484091878691</v>
      </c>
      <c r="F64" s="35">
        <f>F62*F47</f>
        <v>758.26160849621647</v>
      </c>
    </row>
    <row r="65" spans="1:6" hidden="1" x14ac:dyDescent="0.25"/>
    <row r="66" spans="1:6" s="15" customFormat="1" ht="15.75" x14ac:dyDescent="0.25">
      <c r="A66" s="32" t="s">
        <v>38</v>
      </c>
      <c r="B66" s="36"/>
      <c r="C66" s="33"/>
      <c r="D66" s="33"/>
      <c r="E66" s="37"/>
      <c r="F66" s="38">
        <f>F64+E64</f>
        <v>1213.5064494150033</v>
      </c>
    </row>
    <row r="67" spans="1:6" s="15" customFormat="1" ht="15.75" x14ac:dyDescent="0.25">
      <c r="C67" s="39" t="s">
        <v>35</v>
      </c>
      <c r="D67" s="40"/>
      <c r="E67" s="41"/>
      <c r="F67" s="42">
        <f>F66/(E62+F62)</f>
        <v>6.6988109169901625E-2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I. Bryant</dc:creator>
  <cp:lastModifiedBy>Brian Barr</cp:lastModifiedBy>
  <cp:lastPrinted>2015-12-18T21:08:50Z</cp:lastPrinted>
  <dcterms:created xsi:type="dcterms:W3CDTF">2015-12-16T15:15:42Z</dcterms:created>
  <dcterms:modified xsi:type="dcterms:W3CDTF">2016-01-25T21:48:33Z</dcterms:modified>
</cp:coreProperties>
</file>